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0秋田式副業プログラムと口コミアフィリエイト\A4版3枚とB4版1枚・エクセル・ワードフアィル\"/>
    </mc:Choice>
  </mc:AlternateContent>
  <bookViews>
    <workbookView xWindow="0" yWindow="0" windowWidth="20460" windowHeight="7425"/>
  </bookViews>
  <sheets>
    <sheet name="長期収支予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50" i="1" s="1"/>
  <c r="D30" i="1" s="1"/>
  <c r="D41" i="1"/>
  <c r="M35" i="1"/>
  <c r="E35" i="1"/>
  <c r="M33" i="1"/>
  <c r="K33" i="1"/>
  <c r="E33" i="1"/>
  <c r="M32" i="1"/>
  <c r="E32" i="1"/>
  <c r="M28" i="1"/>
  <c r="K28" i="1"/>
  <c r="E28" i="1"/>
  <c r="M27" i="1"/>
  <c r="E27" i="1"/>
  <c r="J26" i="1"/>
  <c r="K26" i="1" s="1"/>
  <c r="F26" i="1"/>
  <c r="G26" i="1" s="1"/>
  <c r="M25" i="1"/>
  <c r="K25" i="1"/>
  <c r="E25" i="1"/>
  <c r="M24" i="1"/>
  <c r="E24" i="1"/>
  <c r="K22" i="1"/>
  <c r="I22" i="1"/>
  <c r="M21" i="1"/>
  <c r="K21" i="1"/>
  <c r="E21" i="1"/>
  <c r="M20" i="1"/>
  <c r="E20" i="1"/>
  <c r="L18" i="1"/>
  <c r="M18" i="1" s="1"/>
  <c r="K18" i="1"/>
  <c r="J18" i="1"/>
  <c r="H18" i="1"/>
  <c r="I18" i="1" s="1"/>
  <c r="F18" i="1"/>
  <c r="D18" i="1"/>
  <c r="E18" i="1" s="1"/>
  <c r="M17" i="1"/>
  <c r="E17" i="1"/>
  <c r="M15" i="1"/>
  <c r="K15" i="1"/>
  <c r="I15" i="1"/>
  <c r="E15" i="1"/>
  <c r="L14" i="1"/>
  <c r="L26" i="1" s="1"/>
  <c r="J14" i="1"/>
  <c r="K14" i="1" s="1"/>
  <c r="H14" i="1"/>
  <c r="H26" i="1" s="1"/>
  <c r="F14" i="1"/>
  <c r="G14" i="1" s="1"/>
  <c r="D14" i="1"/>
  <c r="D26" i="1" s="1"/>
  <c r="M11" i="1"/>
  <c r="K11" i="1"/>
  <c r="I11" i="1"/>
  <c r="E11" i="1"/>
  <c r="M10" i="1"/>
  <c r="K10" i="1"/>
  <c r="E10" i="1"/>
  <c r="M9" i="1"/>
  <c r="E9" i="1"/>
  <c r="L8" i="1"/>
  <c r="M22" i="1" s="1"/>
  <c r="J8" i="1"/>
  <c r="K23" i="1" s="1"/>
  <c r="H8" i="1"/>
  <c r="I35" i="1" s="1"/>
  <c r="F8" i="1"/>
  <c r="G33" i="1" s="1"/>
  <c r="D8" i="1"/>
  <c r="E22" i="1" s="1"/>
  <c r="I26" i="1" l="1"/>
  <c r="E26" i="1"/>
  <c r="M26" i="1"/>
  <c r="D29" i="1"/>
  <c r="E29" i="1" s="1"/>
  <c r="E30" i="1"/>
  <c r="G12" i="1"/>
  <c r="F13" i="1"/>
  <c r="G19" i="1"/>
  <c r="G23" i="1"/>
  <c r="H13" i="1"/>
  <c r="I14" i="1"/>
  <c r="G17" i="1"/>
  <c r="I19" i="1"/>
  <c r="G24" i="1"/>
  <c r="G27" i="1"/>
  <c r="G32" i="1"/>
  <c r="I9" i="1"/>
  <c r="K12" i="1"/>
  <c r="K9" i="1"/>
  <c r="I10" i="1"/>
  <c r="G11" i="1"/>
  <c r="E12" i="1"/>
  <c r="M12" i="1"/>
  <c r="L13" i="1"/>
  <c r="G15" i="1"/>
  <c r="E16" i="1"/>
  <c r="M16" i="1"/>
  <c r="K17" i="1"/>
  <c r="E19" i="1"/>
  <c r="M19" i="1"/>
  <c r="K20" i="1"/>
  <c r="I21" i="1"/>
  <c r="G22" i="1"/>
  <c r="E23" i="1"/>
  <c r="M23" i="1"/>
  <c r="K24" i="1"/>
  <c r="I25" i="1"/>
  <c r="K27" i="1"/>
  <c r="I28" i="1"/>
  <c r="K32" i="1"/>
  <c r="I33" i="1"/>
  <c r="K35" i="1"/>
  <c r="G16" i="1"/>
  <c r="G18" i="1"/>
  <c r="G9" i="1"/>
  <c r="I12" i="1"/>
  <c r="E14" i="1"/>
  <c r="M14" i="1"/>
  <c r="I16" i="1"/>
  <c r="G20" i="1"/>
  <c r="I23" i="1"/>
  <c r="G35" i="1"/>
  <c r="G10" i="1"/>
  <c r="J13" i="1"/>
  <c r="K16" i="1"/>
  <c r="I17" i="1"/>
  <c r="K19" i="1"/>
  <c r="I20" i="1"/>
  <c r="G21" i="1"/>
  <c r="I24" i="1"/>
  <c r="G25" i="1"/>
  <c r="I27" i="1"/>
  <c r="G28" i="1"/>
  <c r="I32" i="1"/>
  <c r="F48" i="1"/>
  <c r="F41" i="1" l="1"/>
  <c r="H48" i="1"/>
  <c r="F50" i="1"/>
  <c r="F30" i="1" s="1"/>
  <c r="D31" i="1"/>
  <c r="F29" i="1" l="1"/>
  <c r="G30" i="1"/>
  <c r="H41" i="1"/>
  <c r="J48" i="1"/>
  <c r="H50" i="1"/>
  <c r="H30" i="1" s="1"/>
  <c r="D34" i="1"/>
  <c r="E31" i="1"/>
  <c r="H29" i="1" l="1"/>
  <c r="I30" i="1"/>
  <c r="J41" i="1"/>
  <c r="L48" i="1"/>
  <c r="L41" i="1" s="1"/>
  <c r="G29" i="1"/>
  <c r="F31" i="1"/>
  <c r="J50" i="1"/>
  <c r="J30" i="1" s="1"/>
  <c r="E34" i="1"/>
  <c r="D36" i="1"/>
  <c r="K30" i="1" l="1"/>
  <c r="J29" i="1"/>
  <c r="F34" i="1"/>
  <c r="G31" i="1"/>
  <c r="L50" i="1"/>
  <c r="L30" i="1" s="1"/>
  <c r="E36" i="1"/>
  <c r="D38" i="1"/>
  <c r="I29" i="1"/>
  <c r="H31" i="1"/>
  <c r="G34" i="1" l="1"/>
  <c r="F36" i="1"/>
  <c r="K29" i="1"/>
  <c r="J31" i="1"/>
  <c r="H34" i="1"/>
  <c r="I31" i="1"/>
  <c r="L29" i="1"/>
  <c r="M30" i="1"/>
  <c r="K31" i="1" l="1"/>
  <c r="J34" i="1"/>
  <c r="M29" i="1"/>
  <c r="L31" i="1"/>
  <c r="G36" i="1"/>
  <c r="F38" i="1"/>
  <c r="I34" i="1"/>
  <c r="H36" i="1"/>
  <c r="J36" i="1" l="1"/>
  <c r="K34" i="1"/>
  <c r="I36" i="1"/>
  <c r="H38" i="1"/>
  <c r="L34" i="1"/>
  <c r="M31" i="1"/>
  <c r="L36" i="1" l="1"/>
  <c r="M34" i="1"/>
  <c r="J38" i="1"/>
  <c r="K36" i="1"/>
  <c r="M36" i="1" l="1"/>
  <c r="L38" i="1"/>
</calcChain>
</file>

<file path=xl/sharedStrings.xml><?xml version="1.0" encoding="utf-8"?>
<sst xmlns="http://schemas.openxmlformats.org/spreadsheetml/2006/main" count="59" uniqueCount="55">
  <si>
    <t>（千円）</t>
    <rPh sb="1" eb="3">
      <t>センエン</t>
    </rPh>
    <phoneticPr fontId="2"/>
  </si>
  <si>
    <t>1年目</t>
    <rPh sb="1" eb="3">
      <t>ネンメ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</si>
  <si>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</si>
  <si>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</si>
  <si>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4年目</t>
    <rPh sb="1" eb="3">
      <t>ネンメ</t>
    </rPh>
    <phoneticPr fontId="2"/>
  </si>
  <si>
    <t>5年目</t>
    <rPh sb="1" eb="3">
      <t>ネンメ</t>
    </rPh>
    <phoneticPr fontId="2"/>
  </si>
  <si>
    <t>（2019/12～2020/11)</t>
    <phoneticPr fontId="2"/>
  </si>
  <si>
    <t>（2020/12～2021/11)</t>
    <phoneticPr fontId="2"/>
  </si>
  <si>
    <t>（21/12～22/11)</t>
    <phoneticPr fontId="2"/>
  </si>
  <si>
    <t>（22/12～23/11)</t>
    <phoneticPr fontId="2"/>
  </si>
  <si>
    <t>（23/12～24/11）</t>
    <phoneticPr fontId="2"/>
  </si>
  <si>
    <t>総売上高</t>
    <rPh sb="0" eb="4">
      <t>ソウウリアゲダカ</t>
    </rPh>
    <phoneticPr fontId="2"/>
  </si>
  <si>
    <t xml:space="preserve"> ※1年目80％の稼働</t>
    <rPh sb="3" eb="4">
      <t>ネン</t>
    </rPh>
    <rPh sb="4" eb="5">
      <t>メ</t>
    </rPh>
    <rPh sb="9" eb="11">
      <t>カドウ</t>
    </rPh>
    <phoneticPr fontId="2"/>
  </si>
  <si>
    <t>（ 施術 　　　　　　　）</t>
    <rPh sb="2" eb="4">
      <t>セジュツ</t>
    </rPh>
    <phoneticPr fontId="2"/>
  </si>
  <si>
    <t xml:space="preserve"> ※2年目100％見込み</t>
    <rPh sb="3" eb="4">
      <t>ネン</t>
    </rPh>
    <rPh sb="4" eb="5">
      <t>メ</t>
    </rPh>
    <rPh sb="9" eb="11">
      <t>ミコ</t>
    </rPh>
    <phoneticPr fontId="2"/>
  </si>
  <si>
    <t>（ アロマグッズ　　 ）</t>
    <phoneticPr fontId="2"/>
  </si>
  <si>
    <r>
      <t xml:space="preserve">（ </t>
    </r>
    <r>
      <rPr>
        <sz val="9"/>
        <rFont val="ＭＳ Ｐゴシック"/>
        <family val="3"/>
        <charset val="128"/>
      </rPr>
      <t>ヘアートリートメン</t>
    </r>
    <r>
      <rPr>
        <sz val="11"/>
        <color theme="1"/>
        <rFont val="ＭＳ Ｐゴシック"/>
        <family val="2"/>
        <charset val="128"/>
        <scheme val="minor"/>
      </rPr>
      <t>ト ）</t>
    </r>
    <phoneticPr fontId="2"/>
  </si>
  <si>
    <t>（　　 　　　　　 　　　）</t>
    <phoneticPr fontId="2"/>
  </si>
  <si>
    <t>対前年伸率</t>
    <rPh sb="0" eb="1">
      <t>タイ</t>
    </rPh>
    <rPh sb="1" eb="3">
      <t>ゼンネン</t>
    </rPh>
    <rPh sb="3" eb="4">
      <t>ノ</t>
    </rPh>
    <rPh sb="4" eb="5">
      <t>リツ</t>
    </rPh>
    <phoneticPr fontId="2"/>
  </si>
  <si>
    <t>-</t>
    <phoneticPr fontId="2"/>
  </si>
  <si>
    <t>売上総利益</t>
    <rPh sb="0" eb="2">
      <t>ウリアゲ</t>
    </rPh>
    <rPh sb="2" eb="5">
      <t>ソウリエキ</t>
    </rPh>
    <phoneticPr fontId="2"/>
  </si>
  <si>
    <t xml:space="preserve"> ※原価70％</t>
    <rPh sb="2" eb="4">
      <t>ゲンカ</t>
    </rPh>
    <phoneticPr fontId="2"/>
  </si>
  <si>
    <t>一般管理販売費</t>
    <rPh sb="0" eb="2">
      <t>イッパン</t>
    </rPh>
    <rPh sb="2" eb="4">
      <t>カンリ</t>
    </rPh>
    <rPh sb="4" eb="7">
      <t>ハンバイヒ</t>
    </rPh>
    <phoneticPr fontId="2"/>
  </si>
  <si>
    <r>
      <t>人件費</t>
    </r>
    <r>
      <rPr>
        <sz val="9"/>
        <rFont val="ＭＳ Ｐゴシック"/>
        <family val="3"/>
        <charset val="128"/>
      </rPr>
      <t>（役員報酬）</t>
    </r>
    <rPh sb="0" eb="3">
      <t>ジンケンヒ</t>
    </rPh>
    <rPh sb="4" eb="6">
      <t>ヤクイン</t>
    </rPh>
    <rPh sb="6" eb="8">
      <t>ホウシュウ</t>
    </rPh>
    <phoneticPr fontId="2"/>
  </si>
  <si>
    <t>水道光熱費</t>
    <rPh sb="0" eb="2">
      <t>スイドウ</t>
    </rPh>
    <rPh sb="2" eb="5">
      <t>コウネツヒ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</si>
  <si>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</si>
  <si>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家賃</t>
    <rPh sb="0" eb="2">
      <t>ヤチン</t>
    </rPh>
    <phoneticPr fontId="2"/>
  </si>
  <si>
    <t>広告宣伝費</t>
    <rPh sb="0" eb="2">
      <t>コウコク</t>
    </rPh>
    <rPh sb="2" eb="5">
      <t>センデンヒ</t>
    </rPh>
    <phoneticPr fontId="2"/>
  </si>
  <si>
    <t xml:space="preserve"> ※毎月30千円</t>
    <rPh sb="2" eb="4">
      <t>マイツキ</t>
    </rPh>
    <rPh sb="6" eb="8">
      <t>センエン</t>
    </rPh>
    <phoneticPr fontId="2"/>
  </si>
  <si>
    <t>出張・旅費等</t>
    <rPh sb="0" eb="2">
      <t>シュッチョウ</t>
    </rPh>
    <rPh sb="3" eb="5">
      <t>リョヒ</t>
    </rPh>
    <rPh sb="5" eb="6">
      <t>トウ</t>
    </rPh>
    <phoneticPr fontId="2"/>
  </si>
  <si>
    <t xml:space="preserve"> ※毎月50千円</t>
    <rPh sb="2" eb="4">
      <t>マイツキ</t>
    </rPh>
    <rPh sb="6" eb="8">
      <t>センエン</t>
    </rPh>
    <phoneticPr fontId="2"/>
  </si>
  <si>
    <t>（ 保険・その他　　）</t>
    <rPh sb="2" eb="4">
      <t>ホケン</t>
    </rPh>
    <rPh sb="7" eb="8">
      <t>タ</t>
    </rPh>
    <phoneticPr fontId="2"/>
  </si>
  <si>
    <t>営業利益</t>
    <rPh sb="0" eb="2">
      <t>エイギョウ</t>
    </rPh>
    <rPh sb="2" eb="4">
      <t>リエキ</t>
    </rPh>
    <phoneticPr fontId="2"/>
  </si>
  <si>
    <t>営業外収益</t>
    <rPh sb="0" eb="3">
      <t>エイギョウガイ</t>
    </rPh>
    <rPh sb="3" eb="5">
      <t>シュウエキ</t>
    </rPh>
    <phoneticPr fontId="2"/>
  </si>
  <si>
    <t>受取利息</t>
    <rPh sb="0" eb="2">
      <t>ウケトリ</t>
    </rPh>
    <rPh sb="2" eb="4">
      <t>リソク</t>
    </rPh>
    <phoneticPr fontId="2"/>
  </si>
  <si>
    <t>営業外費用</t>
    <rPh sb="0" eb="3">
      <t>エイギョウガイ</t>
    </rPh>
    <rPh sb="3" eb="5">
      <t>ヒヨウ</t>
    </rPh>
    <phoneticPr fontId="2"/>
  </si>
  <si>
    <t>支払利息</t>
    <rPh sb="0" eb="2">
      <t>シハライ</t>
    </rPh>
    <rPh sb="2" eb="4">
      <t>リソク</t>
    </rPh>
    <phoneticPr fontId="2"/>
  </si>
  <si>
    <t xml:space="preserve"> ※金利2.5％</t>
    <rPh sb="2" eb="4">
      <t>キンリ</t>
    </rPh>
    <phoneticPr fontId="2"/>
  </si>
  <si>
    <t>経常利益</t>
    <rPh sb="0" eb="2">
      <t>ケイジョウ</t>
    </rPh>
    <rPh sb="2" eb="4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</si>
  <si>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</si>
  <si>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</si>
  <si>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税引前当期利益</t>
    <rPh sb="0" eb="2">
      <t>ゼイビキ</t>
    </rPh>
    <rPh sb="2" eb="3">
      <t>マエ</t>
    </rPh>
    <rPh sb="3" eb="5">
      <t>トウキ</t>
    </rPh>
    <rPh sb="5" eb="7">
      <t>リエキ</t>
    </rPh>
    <phoneticPr fontId="2"/>
  </si>
  <si>
    <t>法人税等充当額</t>
    <rPh sb="0" eb="4">
      <t>ホウジンゼイトウ</t>
    </rPh>
    <rPh sb="4" eb="6">
      <t>ジュウトウ</t>
    </rPh>
    <rPh sb="6" eb="7">
      <t>ガク</t>
    </rPh>
    <phoneticPr fontId="2"/>
  </si>
  <si>
    <t>当期純利益</t>
    <rPh sb="0" eb="2">
      <t>トウキ</t>
    </rPh>
    <rPh sb="2" eb="5">
      <t>ジュンリエキ</t>
    </rPh>
    <phoneticPr fontId="2"/>
  </si>
  <si>
    <t>償却前利益</t>
    <rPh sb="0" eb="2">
      <t>ショウキャク</t>
    </rPh>
    <rPh sb="2" eb="3">
      <t>マエ</t>
    </rPh>
    <rPh sb="3" eb="5">
      <t>リエキ</t>
    </rPh>
    <phoneticPr fontId="2"/>
  </si>
  <si>
    <t>年間返済額</t>
    <rPh sb="0" eb="2">
      <t>ネンカン</t>
    </rPh>
    <rPh sb="2" eb="4">
      <t>ヘンサイ</t>
    </rPh>
    <rPh sb="4" eb="5">
      <t>ガク</t>
    </rPh>
    <phoneticPr fontId="2"/>
  </si>
  <si>
    <t xml:space="preserve"> ※半年据置毎月38.5千円宛返済</t>
    <rPh sb="2" eb="4">
      <t>ハントシ</t>
    </rPh>
    <rPh sb="4" eb="6">
      <t>スエオキ</t>
    </rPh>
    <rPh sb="6" eb="8">
      <t>マイツキ</t>
    </rPh>
    <rPh sb="12" eb="14">
      <t>センエン</t>
    </rPh>
    <rPh sb="14" eb="15">
      <t>アテ</t>
    </rPh>
    <rPh sb="15" eb="17">
      <t>ヘンサイ</t>
    </rPh>
    <phoneticPr fontId="2"/>
  </si>
  <si>
    <t>（借入金残高・3,000千円）</t>
    <rPh sb="1" eb="3">
      <t>カリイレ</t>
    </rPh>
    <rPh sb="3" eb="4">
      <t>キン</t>
    </rPh>
    <rPh sb="4" eb="6">
      <t>ザンダカ</t>
    </rPh>
    <rPh sb="12" eb="14">
      <t>センエン</t>
    </rPh>
    <phoneticPr fontId="2"/>
  </si>
  <si>
    <t>38,500*6=231,000</t>
    <phoneticPr fontId="2"/>
  </si>
  <si>
    <t>残高</t>
    <rPh sb="0" eb="2">
      <t>ザンダカ</t>
    </rPh>
    <phoneticPr fontId="2"/>
  </si>
  <si>
    <t>名前　〇〇 〇〇</t>
    <rPh sb="0" eb="2">
      <t>ナマエ</t>
    </rPh>
    <phoneticPr fontId="2"/>
  </si>
  <si>
    <t>リラクゼーションサロン・売上推移予想</t>
    <rPh sb="12" eb="14">
      <t>ウリアゲ</t>
    </rPh>
    <rPh sb="14" eb="16">
      <t>スイイ</t>
    </rPh>
    <rPh sb="16" eb="18">
      <t>ヨソウ</t>
    </rPh>
    <phoneticPr fontId="2"/>
  </si>
  <si>
    <t>※税金計算せず</t>
    <rPh sb="1" eb="3">
      <t>ゼイキン</t>
    </rPh>
    <rPh sb="3" eb="5">
      <t>ケイサン</t>
    </rPh>
    <phoneticPr fontId="1"/>
  </si>
  <si>
    <t>支払利息計算</t>
    <rPh sb="0" eb="2">
      <t>シハラ</t>
    </rPh>
    <rPh sb="2" eb="4">
      <t>リソク</t>
    </rPh>
    <rPh sb="4" eb="6">
      <t>ケイサン</t>
    </rPh>
    <phoneticPr fontId="1"/>
  </si>
  <si>
    <t>（期間7年・半年据置）</t>
    <rPh sb="1" eb="3">
      <t>キカン</t>
    </rPh>
    <rPh sb="4" eb="5">
      <t>ネン</t>
    </rPh>
    <rPh sb="6" eb="8">
      <t>ハントシ</t>
    </rPh>
    <rPh sb="8" eb="10">
      <t>スエオキ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</si>
</sst>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0.0%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176" fontId="0" fillId="0" borderId="0" xfId="0" applyNumberFormat="1" applyAlignment="1"/>
    <xf numFmtId="176" fontId="0" fillId="0" borderId="1" xfId="0" applyNumberFormat="1" applyBorder="1" applyAlignment="1"/>
    <xf numFmtId="177" fontId="0" fillId="0" borderId="0" xfId="0" applyNumberFormat="1" applyBorder="1" applyAlignment="1"/>
    <xf numFmtId="176" fontId="0" fillId="0" borderId="0" xfId="0" applyNumberFormat="1" applyBorder="1" applyAlignment="1"/>
    <xf numFmtId="176" fontId="3" fillId="0" borderId="0" xfId="0" applyNumberFormat="1" applyFont="1" applyAlignment="1"/>
    <xf numFmtId="177" fontId="0" fillId="0" borderId="0" xfId="0" applyNumberFormat="1" applyAlignment="1"/>
    <xf numFmtId="176" fontId="0" fillId="0" borderId="2" xfId="0" applyNumberFormat="1" applyBorder="1" applyAlignment="1"/>
    <xf numFmtId="176" fontId="0" fillId="0" borderId="3" xfId="0" applyNumberFormat="1" applyBorder="1" applyAlignment="1"/>
    <xf numFmtId="176" fontId="0" fillId="0" borderId="4" xfId="0" applyNumberFormat="1" applyBorder="1" applyAlignment="1"/>
    <xf numFmtId="176" fontId="0" fillId="0" borderId="5" xfId="0" applyNumberFormat="1" applyBorder="1" applyAlignment="1"/>
    <xf numFmtId="176" fontId="0" fillId="0" borderId="6" xfId="0" applyNumberFormat="1" applyBorder="1" applyAlignment="1"/>
    <xf numFmtId="176" fontId="0" fillId="0" borderId="7" xfId="0" applyNumberFormat="1" applyBorder="1" applyAlignment="1">
      <alignment horizontal="center"/>
    </xf>
    <xf numFmtId="176" fontId="0" fillId="0" borderId="8" xfId="0" applyNumberFormat="1" applyBorder="1" applyAlignment="1">
      <alignment horizontal="center"/>
    </xf>
    <xf numFmtId="176" fontId="0" fillId="0" borderId="9" xfId="0" applyNumberFormat="1" applyBorder="1" applyAlignment="1"/>
    <xf numFmtId="176" fontId="0" fillId="0" borderId="10" xfId="0" applyNumberFormat="1" applyBorder="1" applyAlignment="1"/>
    <xf numFmtId="176" fontId="0" fillId="0" borderId="11" xfId="0" applyNumberFormat="1" applyBorder="1" applyAlignment="1"/>
    <xf numFmtId="178" fontId="0" fillId="0" borderId="12" xfId="0" applyNumberFormat="1" applyBorder="1" applyAlignment="1"/>
    <xf numFmtId="176" fontId="5" fillId="0" borderId="10" xfId="0" applyNumberFormat="1" applyFont="1" applyBorder="1" applyAlignment="1"/>
    <xf numFmtId="176" fontId="0" fillId="0" borderId="13" xfId="0" applyNumberFormat="1" applyBorder="1" applyAlignment="1"/>
    <xf numFmtId="176" fontId="5" fillId="0" borderId="0" xfId="0" applyNumberFormat="1" applyFont="1" applyBorder="1" applyAlignment="1"/>
    <xf numFmtId="176" fontId="6" fillId="0" borderId="0" xfId="0" applyNumberFormat="1" applyFont="1" applyBorder="1" applyAlignment="1">
      <alignment horizontal="center"/>
    </xf>
    <xf numFmtId="176" fontId="0" fillId="0" borderId="14" xfId="0" applyNumberFormat="1" applyBorder="1" applyAlignment="1"/>
    <xf numFmtId="178" fontId="0" fillId="0" borderId="15" xfId="0" applyNumberFormat="1" applyBorder="1" applyAlignment="1">
      <alignment horizontal="center"/>
    </xf>
    <xf numFmtId="177" fontId="0" fillId="0" borderId="14" xfId="0" applyNumberFormat="1" applyBorder="1" applyAlignment="1"/>
    <xf numFmtId="178" fontId="0" fillId="0" borderId="15" xfId="0" applyNumberFormat="1" applyBorder="1" applyAlignment="1"/>
    <xf numFmtId="176" fontId="0" fillId="0" borderId="16" xfId="0" applyNumberFormat="1" applyBorder="1" applyAlignment="1"/>
    <xf numFmtId="178" fontId="0" fillId="0" borderId="17" xfId="0" applyNumberFormat="1" applyBorder="1" applyAlignment="1"/>
    <xf numFmtId="176" fontId="0" fillId="0" borderId="18" xfId="0" applyNumberFormat="1" applyBorder="1" applyAlignment="1"/>
    <xf numFmtId="176" fontId="0" fillId="0" borderId="19" xfId="0" applyNumberFormat="1" applyBorder="1" applyAlignment="1"/>
    <xf numFmtId="176" fontId="0" fillId="0" borderId="20" xfId="0" applyNumberFormat="1" applyBorder="1" applyAlignment="1"/>
    <xf numFmtId="178" fontId="0" fillId="0" borderId="21" xfId="0" applyNumberFormat="1" applyBorder="1" applyAlignment="1"/>
    <xf numFmtId="176" fontId="0" fillId="0" borderId="22" xfId="0" applyNumberFormat="1" applyBorder="1" applyAlignment="1"/>
    <xf numFmtId="178" fontId="0" fillId="0" borderId="23" xfId="0" applyNumberFormat="1" applyBorder="1" applyAlignment="1"/>
    <xf numFmtId="176" fontId="6" fillId="0" borderId="0" xfId="0" applyNumberFormat="1" applyFont="1" applyBorder="1" applyAlignment="1"/>
    <xf numFmtId="177" fontId="0" fillId="0" borderId="23" xfId="0" applyNumberFormat="1" applyBorder="1" applyAlignment="1"/>
    <xf numFmtId="177" fontId="0" fillId="0" borderId="12" xfId="0" applyNumberFormat="1" applyBorder="1" applyAlignment="1"/>
    <xf numFmtId="176" fontId="0" fillId="0" borderId="12" xfId="0" applyNumberFormat="1" applyBorder="1" applyAlignment="1"/>
    <xf numFmtId="177" fontId="0" fillId="0" borderId="15" xfId="0" applyNumberFormat="1" applyBorder="1" applyAlignment="1"/>
    <xf numFmtId="176" fontId="6" fillId="0" borderId="9" xfId="0" applyNumberFormat="1" applyFont="1" applyBorder="1" applyAlignment="1"/>
    <xf numFmtId="176" fontId="6" fillId="0" borderId="10" xfId="0" applyNumberFormat="1" applyFont="1" applyBorder="1" applyAlignment="1"/>
    <xf numFmtId="177" fontId="6" fillId="0" borderId="13" xfId="0" applyNumberFormat="1" applyFont="1" applyBorder="1" applyAlignment="1"/>
    <xf numFmtId="176" fontId="6" fillId="0" borderId="13" xfId="0" applyNumberFormat="1" applyFont="1" applyBorder="1" applyAlignment="1"/>
    <xf numFmtId="176" fontId="6" fillId="0" borderId="0" xfId="0" applyNumberFormat="1" applyFont="1" applyAlignment="1"/>
    <xf numFmtId="176" fontId="6" fillId="0" borderId="5" xfId="0" applyNumberFormat="1" applyFont="1" applyBorder="1" applyAlignment="1"/>
    <xf numFmtId="177" fontId="6" fillId="0" borderId="6" xfId="0" applyNumberFormat="1" applyFont="1" applyBorder="1" applyAlignment="1"/>
    <xf numFmtId="176" fontId="6" fillId="0" borderId="6" xfId="0" applyNumberFormat="1" applyFont="1" applyBorder="1" applyAlignment="1"/>
    <xf numFmtId="176" fontId="6" fillId="0" borderId="24" xfId="0" applyNumberFormat="1" applyFont="1" applyBorder="1" applyAlignment="1"/>
    <xf numFmtId="176" fontId="6" fillId="0" borderId="1" xfId="0" applyNumberFormat="1" applyFont="1" applyBorder="1" applyAlignment="1"/>
    <xf numFmtId="177" fontId="6" fillId="0" borderId="25" xfId="0" applyNumberFormat="1" applyFont="1" applyBorder="1" applyAlignment="1"/>
    <xf numFmtId="176" fontId="6" fillId="0" borderId="25" xfId="0" applyNumberFormat="1" applyFont="1" applyBorder="1" applyAlignment="1"/>
    <xf numFmtId="176" fontId="7" fillId="0" borderId="0" xfId="0" applyNumberFormat="1" applyFont="1" applyAlignment="1"/>
    <xf numFmtId="176" fontId="0" fillId="0" borderId="2" xfId="0" applyNumberFormat="1" applyBorder="1" applyAlignment="1">
      <alignment horizontal="center"/>
    </xf>
    <xf numFmtId="176" fontId="0" fillId="0" borderId="4" xfId="0" applyNumberForma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176" fontId="0" fillId="0" borderId="5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workbookViewId="0">
      <selection activeCell="N41" sqref="N41"/>
    </sheetView>
  </sheetViews>
  <sheetFormatPr defaultRowHeight="13.5"/>
  <cols>
    <col min="1" max="1" width="1.75" style="1" customWidth="1"/>
    <col min="2" max="2" width="2" style="1" customWidth="1"/>
    <col min="3" max="3" width="17.375" style="1" bestFit="1" customWidth="1"/>
    <col min="4" max="4" width="12.625" style="1" customWidth="1"/>
    <col min="5" max="5" width="8.375" style="6" customWidth="1"/>
    <col min="6" max="6" width="12.625" style="1" customWidth="1"/>
    <col min="7" max="7" width="8.375" style="1" customWidth="1"/>
    <col min="8" max="8" width="12.625" style="1" customWidth="1"/>
    <col min="9" max="9" width="8.375" style="1" customWidth="1"/>
    <col min="10" max="10" width="12.625" style="1" customWidth="1"/>
    <col min="11" max="11" width="8.375" style="1" customWidth="1"/>
    <col min="12" max="12" width="12.625" style="1" customWidth="1"/>
    <col min="13" max="13" width="9.875" style="1" bestFit="1" customWidth="1"/>
    <col min="14" max="16384" width="9" style="1"/>
  </cols>
  <sheetData>
    <row r="1" spans="1:16" ht="15" customHeight="1">
      <c r="C1" s="2" t="s">
        <v>50</v>
      </c>
      <c r="D1" s="2"/>
      <c r="E1" s="3"/>
      <c r="F1" s="4"/>
    </row>
    <row r="2" spans="1:16" ht="15" customHeight="1">
      <c r="C2" s="4"/>
      <c r="D2" s="4"/>
      <c r="E2" s="3"/>
      <c r="F2" s="4"/>
      <c r="H2" s="5" t="s">
        <v>51</v>
      </c>
    </row>
    <row r="3" spans="1:16" ht="15" customHeight="1">
      <c r="C3" s="4"/>
      <c r="D3" s="4"/>
      <c r="E3" s="3"/>
      <c r="F3" s="4"/>
    </row>
    <row r="4" spans="1:16" ht="15" customHeight="1">
      <c r="P4" s="1" t="s">
        <v>0</v>
      </c>
    </row>
    <row r="5" spans="1:16" ht="15" customHeight="1">
      <c r="A5" s="7"/>
      <c r="B5" s="8"/>
      <c r="C5" s="8"/>
      <c r="D5" s="52" t="s">
        <v>1</v>
      </c>
      <c r="E5" s="53"/>
      <c r="F5" s="52" t="s">
        <v>2</v>
      </c>
      <c r="G5" s="53"/>
      <c r="H5" s="52" t="s">
        <v>3</v>
      </c>
      <c r="I5" s="53"/>
      <c r="J5" s="52" t="s">
        <v>4</v>
      </c>
      <c r="K5" s="53"/>
      <c r="L5" s="54" t="s">
        <v>5</v>
      </c>
      <c r="M5" s="53"/>
      <c r="N5" s="8"/>
      <c r="O5" s="8"/>
      <c r="P5" s="9"/>
    </row>
    <row r="6" spans="1:16" ht="15" customHeight="1">
      <c r="A6" s="10"/>
      <c r="B6" s="4"/>
      <c r="C6" s="4"/>
      <c r="D6" s="55" t="s">
        <v>6</v>
      </c>
      <c r="E6" s="56"/>
      <c r="F6" s="55" t="s">
        <v>7</v>
      </c>
      <c r="G6" s="56"/>
      <c r="H6" s="55" t="s">
        <v>8</v>
      </c>
      <c r="I6" s="56"/>
      <c r="J6" s="55" t="s">
        <v>9</v>
      </c>
      <c r="K6" s="56"/>
      <c r="L6" s="55" t="s">
        <v>10</v>
      </c>
      <c r="M6" s="56"/>
      <c r="N6" s="4"/>
      <c r="O6" s="4"/>
      <c r="P6" s="11"/>
    </row>
    <row r="7" spans="1:16" ht="15" customHeight="1">
      <c r="A7" s="10"/>
      <c r="B7" s="4"/>
      <c r="C7" s="4"/>
      <c r="D7" s="12"/>
      <c r="E7" s="13"/>
      <c r="F7" s="12"/>
      <c r="G7" s="13"/>
      <c r="H7" s="12"/>
      <c r="I7" s="13"/>
      <c r="J7" s="12"/>
      <c r="K7" s="13"/>
      <c r="L7" s="12"/>
      <c r="M7" s="13"/>
      <c r="N7" s="4"/>
      <c r="O7" s="4"/>
      <c r="P7" s="11"/>
    </row>
    <row r="8" spans="1:16" ht="15" customHeight="1">
      <c r="A8" s="14"/>
      <c r="B8" s="15" t="s">
        <v>11</v>
      </c>
      <c r="C8" s="15"/>
      <c r="D8" s="16">
        <f>SUM(D9:D12)</f>
        <v>3840</v>
      </c>
      <c r="E8" s="17">
        <v>1</v>
      </c>
      <c r="F8" s="16">
        <f>SUM(F9:F12)</f>
        <v>4800</v>
      </c>
      <c r="G8" s="17">
        <v>1</v>
      </c>
      <c r="H8" s="16">
        <f>SUM(H9:H12)</f>
        <v>5600</v>
      </c>
      <c r="I8" s="17">
        <v>1</v>
      </c>
      <c r="J8" s="16">
        <f>SUM(J9:J12)</f>
        <v>6400</v>
      </c>
      <c r="K8" s="17">
        <v>1</v>
      </c>
      <c r="L8" s="16">
        <f>SUM(L9:L12)</f>
        <v>6400</v>
      </c>
      <c r="M8" s="17">
        <v>1</v>
      </c>
      <c r="N8" s="18" t="s">
        <v>12</v>
      </c>
      <c r="O8" s="15"/>
      <c r="P8" s="19"/>
    </row>
    <row r="9" spans="1:16" ht="15" customHeight="1">
      <c r="A9" s="10"/>
      <c r="B9" s="4"/>
      <c r="C9" s="4" t="s">
        <v>13</v>
      </c>
      <c r="D9" s="16">
        <v>1920</v>
      </c>
      <c r="E9" s="17">
        <f>D9/D$8</f>
        <v>0.5</v>
      </c>
      <c r="F9" s="16">
        <v>2400</v>
      </c>
      <c r="G9" s="17">
        <f t="shared" ref="G9:G12" si="0">F9/F$8</f>
        <v>0.5</v>
      </c>
      <c r="H9" s="16">
        <v>2500</v>
      </c>
      <c r="I9" s="17">
        <f>H9/H$8</f>
        <v>0.44642857142857145</v>
      </c>
      <c r="J9" s="16">
        <v>2600</v>
      </c>
      <c r="K9" s="17">
        <f>J9/J$8</f>
        <v>0.40625</v>
      </c>
      <c r="L9" s="16">
        <v>2600</v>
      </c>
      <c r="M9" s="17">
        <f>L9/L$8</f>
        <v>0.40625</v>
      </c>
      <c r="N9" s="20" t="s">
        <v>14</v>
      </c>
      <c r="O9" s="4"/>
      <c r="P9" s="11"/>
    </row>
    <row r="10" spans="1:16" ht="15" customHeight="1">
      <c r="A10" s="10"/>
      <c r="B10" s="4"/>
      <c r="C10" s="4" t="s">
        <v>15</v>
      </c>
      <c r="D10" s="16">
        <v>960</v>
      </c>
      <c r="E10" s="17">
        <f t="shared" ref="E10:E12" si="1">D10/D$8</f>
        <v>0.25</v>
      </c>
      <c r="F10" s="16">
        <v>1200</v>
      </c>
      <c r="G10" s="17">
        <f t="shared" si="0"/>
        <v>0.25</v>
      </c>
      <c r="H10" s="16">
        <v>1300</v>
      </c>
      <c r="I10" s="17">
        <f t="shared" ref="I10:I12" si="2">H10/H$8</f>
        <v>0.23214285714285715</v>
      </c>
      <c r="J10" s="16">
        <v>1400</v>
      </c>
      <c r="K10" s="17">
        <f t="shared" ref="K10:K12" si="3">J10/J$8</f>
        <v>0.21875</v>
      </c>
      <c r="L10" s="16">
        <v>1400</v>
      </c>
      <c r="M10" s="17">
        <f t="shared" ref="M10:M12" si="4">L10/L$8</f>
        <v>0.21875</v>
      </c>
      <c r="N10" s="4"/>
      <c r="O10" s="4"/>
      <c r="P10" s="11"/>
    </row>
    <row r="11" spans="1:16" ht="15" customHeight="1">
      <c r="A11" s="10"/>
      <c r="B11" s="4"/>
      <c r="C11" s="4" t="s">
        <v>16</v>
      </c>
      <c r="D11" s="16">
        <v>960</v>
      </c>
      <c r="E11" s="17">
        <f t="shared" si="1"/>
        <v>0.25</v>
      </c>
      <c r="F11" s="16">
        <v>1200</v>
      </c>
      <c r="G11" s="17">
        <f t="shared" si="0"/>
        <v>0.25</v>
      </c>
      <c r="H11" s="16">
        <v>1800</v>
      </c>
      <c r="I11" s="17">
        <f t="shared" si="2"/>
        <v>0.32142857142857145</v>
      </c>
      <c r="J11" s="16">
        <v>2400</v>
      </c>
      <c r="K11" s="17">
        <f t="shared" si="3"/>
        <v>0.375</v>
      </c>
      <c r="L11" s="16">
        <v>2400</v>
      </c>
      <c r="M11" s="17">
        <f t="shared" si="4"/>
        <v>0.375</v>
      </c>
      <c r="N11" s="4"/>
      <c r="O11" s="4"/>
      <c r="P11" s="11"/>
    </row>
    <row r="12" spans="1:16" ht="15" customHeight="1">
      <c r="A12" s="10"/>
      <c r="B12" s="4"/>
      <c r="C12" s="4" t="s">
        <v>17</v>
      </c>
      <c r="D12" s="16"/>
      <c r="E12" s="17">
        <f t="shared" si="1"/>
        <v>0</v>
      </c>
      <c r="F12" s="16"/>
      <c r="G12" s="17">
        <f t="shared" si="0"/>
        <v>0</v>
      </c>
      <c r="H12" s="16"/>
      <c r="I12" s="17">
        <f t="shared" si="2"/>
        <v>0</v>
      </c>
      <c r="J12" s="16"/>
      <c r="K12" s="17">
        <f t="shared" si="3"/>
        <v>0</v>
      </c>
      <c r="L12" s="16"/>
      <c r="M12" s="17">
        <f t="shared" si="4"/>
        <v>0</v>
      </c>
      <c r="N12" s="4"/>
      <c r="O12" s="4"/>
      <c r="P12" s="11"/>
    </row>
    <row r="13" spans="1:16" ht="15" customHeight="1">
      <c r="A13" s="10"/>
      <c r="B13" s="4"/>
      <c r="C13" s="21" t="s">
        <v>18</v>
      </c>
      <c r="D13" s="22"/>
      <c r="E13" s="23" t="s">
        <v>19</v>
      </c>
      <c r="F13" s="24">
        <f>(F8-D8)/D8*100</f>
        <v>25</v>
      </c>
      <c r="G13" s="25"/>
      <c r="H13" s="24">
        <f>(H8-F8)/F8*100</f>
        <v>16.666666666666664</v>
      </c>
      <c r="I13" s="25"/>
      <c r="J13" s="24">
        <f>(J8-H8)/H8*100</f>
        <v>14.285714285714285</v>
      </c>
      <c r="K13" s="25"/>
      <c r="L13" s="24">
        <f>(L8-J8)/J8*100</f>
        <v>0</v>
      </c>
      <c r="M13" s="25"/>
      <c r="N13" s="4"/>
      <c r="O13" s="4"/>
      <c r="P13" s="11"/>
    </row>
    <row r="14" spans="1:16" ht="15" customHeight="1">
      <c r="A14" s="7"/>
      <c r="B14" s="8" t="s">
        <v>20</v>
      </c>
      <c r="C14" s="8"/>
      <c r="D14" s="26">
        <f>SUM(D15:D17)</f>
        <v>3168</v>
      </c>
      <c r="E14" s="27">
        <f>D14/D$8</f>
        <v>0.82499999999999996</v>
      </c>
      <c r="F14" s="26">
        <f>SUM(F15:F17)</f>
        <v>3960</v>
      </c>
      <c r="G14" s="27">
        <f>F14/F$8</f>
        <v>0.82499999999999996</v>
      </c>
      <c r="H14" s="26">
        <f>SUM(H15:H17)</f>
        <v>4690</v>
      </c>
      <c r="I14" s="27">
        <f>H14/H$8</f>
        <v>0.83750000000000002</v>
      </c>
      <c r="J14" s="26">
        <f>SUM(J15:J17)</f>
        <v>5420</v>
      </c>
      <c r="K14" s="27">
        <f>J14/J$8</f>
        <v>0.84687500000000004</v>
      </c>
      <c r="L14" s="26">
        <f>SUM(L15:L17)</f>
        <v>5420</v>
      </c>
      <c r="M14" s="27">
        <f>L14/L$8</f>
        <v>0.84687500000000004</v>
      </c>
      <c r="N14" s="4"/>
      <c r="O14" s="4"/>
      <c r="P14" s="11"/>
    </row>
    <row r="15" spans="1:16" ht="15" customHeight="1">
      <c r="A15" s="10"/>
      <c r="B15" s="4"/>
      <c r="C15" s="4" t="s">
        <v>13</v>
      </c>
      <c r="D15" s="16">
        <v>1920</v>
      </c>
      <c r="E15" s="17">
        <f>D15/D$8</f>
        <v>0.5</v>
      </c>
      <c r="F15" s="16">
        <v>2400</v>
      </c>
      <c r="G15" s="17">
        <f>F15/F$8</f>
        <v>0.5</v>
      </c>
      <c r="H15" s="16">
        <v>2500</v>
      </c>
      <c r="I15" s="17">
        <f>H15/H$8</f>
        <v>0.44642857142857145</v>
      </c>
      <c r="J15" s="16">
        <v>2600</v>
      </c>
      <c r="K15" s="17">
        <f>J15/J$8</f>
        <v>0.40625</v>
      </c>
      <c r="L15" s="16">
        <v>2600</v>
      </c>
      <c r="M15" s="17">
        <f>L15/L$8</f>
        <v>0.40625</v>
      </c>
      <c r="N15" s="4"/>
      <c r="O15" s="4"/>
      <c r="P15" s="11"/>
    </row>
    <row r="16" spans="1:16" ht="15" customHeight="1">
      <c r="A16" s="10"/>
      <c r="B16" s="4"/>
      <c r="C16" s="4" t="s">
        <v>15</v>
      </c>
      <c r="D16" s="16">
        <v>288</v>
      </c>
      <c r="E16" s="17">
        <f>D16/D$8</f>
        <v>7.4999999999999997E-2</v>
      </c>
      <c r="F16" s="16">
        <v>360</v>
      </c>
      <c r="G16" s="17">
        <f>F16/F$8</f>
        <v>7.4999999999999997E-2</v>
      </c>
      <c r="H16" s="16">
        <v>390</v>
      </c>
      <c r="I16" s="17">
        <f t="shared" ref="I16:I36" si="5">H16/H$8</f>
        <v>6.9642857142857145E-2</v>
      </c>
      <c r="J16" s="16">
        <v>420</v>
      </c>
      <c r="K16" s="17">
        <f t="shared" ref="K16:K36" si="6">J16/J$8</f>
        <v>6.5625000000000003E-2</v>
      </c>
      <c r="L16" s="16">
        <v>420</v>
      </c>
      <c r="M16" s="17">
        <f t="shared" ref="M16:M36" si="7">L16/L$8</f>
        <v>6.5625000000000003E-2</v>
      </c>
      <c r="N16" s="20" t="s">
        <v>21</v>
      </c>
      <c r="O16" s="4"/>
      <c r="P16" s="11"/>
    </row>
    <row r="17" spans="1:16" ht="15" customHeight="1">
      <c r="A17" s="10"/>
      <c r="B17" s="4"/>
      <c r="C17" s="4" t="s">
        <v>16</v>
      </c>
      <c r="D17" s="16">
        <v>960</v>
      </c>
      <c r="E17" s="17">
        <f>D17/D$8</f>
        <v>0.25</v>
      </c>
      <c r="F17" s="16">
        <v>1200</v>
      </c>
      <c r="G17" s="17">
        <f>F17/F$8</f>
        <v>0.25</v>
      </c>
      <c r="H17" s="16">
        <v>1800</v>
      </c>
      <c r="I17" s="17">
        <f t="shared" si="5"/>
        <v>0.32142857142857145</v>
      </c>
      <c r="J17" s="16">
        <v>2400</v>
      </c>
      <c r="K17" s="17">
        <f t="shared" si="6"/>
        <v>0.375</v>
      </c>
      <c r="L17" s="16">
        <v>2400</v>
      </c>
      <c r="M17" s="17">
        <f t="shared" si="7"/>
        <v>0.375</v>
      </c>
      <c r="N17" s="4"/>
      <c r="O17" s="4"/>
      <c r="P17" s="11"/>
    </row>
    <row r="18" spans="1:16" ht="15" customHeight="1">
      <c r="A18" s="14"/>
      <c r="B18" s="15" t="s">
        <v>22</v>
      </c>
      <c r="C18" s="15"/>
      <c r="D18" s="16">
        <f>SUM(D19:D25)</f>
        <v>2132</v>
      </c>
      <c r="E18" s="17">
        <f t="shared" ref="E18:E36" si="8">D18/D$8</f>
        <v>0.5552083333333333</v>
      </c>
      <c r="F18" s="16">
        <f>SUM(F19:F25)</f>
        <v>2132</v>
      </c>
      <c r="G18" s="17">
        <f t="shared" ref="G18:G36" si="9">F18/F$8</f>
        <v>0.44416666666666665</v>
      </c>
      <c r="H18" s="16">
        <f>SUM(H19:H25)</f>
        <v>2182</v>
      </c>
      <c r="I18" s="17">
        <f t="shared" si="5"/>
        <v>0.38964285714285712</v>
      </c>
      <c r="J18" s="16">
        <f>SUM(J19:J25)</f>
        <v>2232</v>
      </c>
      <c r="K18" s="17">
        <f t="shared" si="6"/>
        <v>0.34875</v>
      </c>
      <c r="L18" s="16">
        <f>SUM(L19:L25)</f>
        <v>2232</v>
      </c>
      <c r="M18" s="17">
        <f t="shared" si="7"/>
        <v>0.34875</v>
      </c>
      <c r="N18" s="4"/>
      <c r="O18" s="4"/>
      <c r="P18" s="11"/>
    </row>
    <row r="19" spans="1:16" ht="15" customHeight="1">
      <c r="A19" s="10"/>
      <c r="B19" s="4"/>
      <c r="C19" s="4" t="s">
        <v>23</v>
      </c>
      <c r="D19" s="16">
        <v>0</v>
      </c>
      <c r="E19" s="17">
        <f t="shared" si="8"/>
        <v>0</v>
      </c>
      <c r="F19" s="16">
        <v>0</v>
      </c>
      <c r="G19" s="17">
        <f t="shared" si="9"/>
        <v>0</v>
      </c>
      <c r="H19" s="16">
        <v>0</v>
      </c>
      <c r="I19" s="17">
        <f t="shared" si="5"/>
        <v>0</v>
      </c>
      <c r="J19" s="16">
        <v>0</v>
      </c>
      <c r="K19" s="17">
        <f t="shared" si="6"/>
        <v>0</v>
      </c>
      <c r="L19" s="16">
        <v>0</v>
      </c>
      <c r="M19" s="17">
        <f t="shared" si="7"/>
        <v>0</v>
      </c>
      <c r="N19" s="4"/>
      <c r="O19" s="4"/>
      <c r="P19" s="11"/>
    </row>
    <row r="20" spans="1:16" ht="15" customHeight="1">
      <c r="A20" s="10"/>
      <c r="B20" s="4"/>
      <c r="C20" s="4" t="s">
        <v>24</v>
      </c>
      <c r="D20" s="16">
        <v>600</v>
      </c>
      <c r="E20" s="17">
        <f t="shared" si="8"/>
        <v>0.15625</v>
      </c>
      <c r="F20" s="16">
        <v>600</v>
      </c>
      <c r="G20" s="17">
        <f t="shared" si="9"/>
        <v>0.125</v>
      </c>
      <c r="H20" s="16">
        <v>650</v>
      </c>
      <c r="I20" s="17">
        <f t="shared" si="5"/>
        <v>0.11607142857142858</v>
      </c>
      <c r="J20" s="16">
        <v>700</v>
      </c>
      <c r="K20" s="17">
        <f t="shared" si="6"/>
        <v>0.109375</v>
      </c>
      <c r="L20" s="16">
        <v>700</v>
      </c>
      <c r="M20" s="17">
        <f t="shared" si="7"/>
        <v>0.109375</v>
      </c>
      <c r="N20" s="4"/>
      <c r="O20" s="4"/>
      <c r="P20" s="11"/>
    </row>
    <row r="21" spans="1:16" ht="15" customHeight="1">
      <c r="A21" s="10"/>
      <c r="B21" s="4"/>
      <c r="C21" s="4" t="s">
        <v>25</v>
      </c>
      <c r="D21" s="16"/>
      <c r="E21" s="17">
        <f t="shared" si="8"/>
        <v>0</v>
      </c>
      <c r="F21" s="16"/>
      <c r="G21" s="17">
        <f t="shared" si="9"/>
        <v>0</v>
      </c>
      <c r="H21" s="16"/>
      <c r="I21" s="17">
        <f t="shared" si="5"/>
        <v>0</v>
      </c>
      <c r="J21" s="16"/>
      <c r="K21" s="17">
        <f t="shared" si="6"/>
        <v>0</v>
      </c>
      <c r="L21" s="16"/>
      <c r="M21" s="17">
        <f t="shared" si="7"/>
        <v>0</v>
      </c>
      <c r="N21" s="4"/>
      <c r="O21" s="4"/>
      <c r="P21" s="11"/>
    </row>
    <row r="22" spans="1:16" ht="15" customHeight="1">
      <c r="A22" s="10"/>
      <c r="B22" s="4"/>
      <c r="C22" s="4" t="s">
        <v>26</v>
      </c>
      <c r="D22" s="16">
        <v>372</v>
      </c>
      <c r="E22" s="17">
        <f t="shared" si="8"/>
        <v>9.6875000000000003E-2</v>
      </c>
      <c r="F22" s="16">
        <v>372</v>
      </c>
      <c r="G22" s="17">
        <f t="shared" si="9"/>
        <v>7.7499999999999999E-2</v>
      </c>
      <c r="H22" s="16">
        <v>372</v>
      </c>
      <c r="I22" s="17">
        <f t="shared" si="5"/>
        <v>6.6428571428571434E-2</v>
      </c>
      <c r="J22" s="16">
        <v>372</v>
      </c>
      <c r="K22" s="17">
        <f t="shared" si="6"/>
        <v>5.8125000000000003E-2</v>
      </c>
      <c r="L22" s="16">
        <v>372</v>
      </c>
      <c r="M22" s="17">
        <f t="shared" si="7"/>
        <v>5.8125000000000003E-2</v>
      </c>
      <c r="N22" s="20"/>
      <c r="O22" s="4"/>
      <c r="P22" s="11"/>
    </row>
    <row r="23" spans="1:16" ht="15" customHeight="1">
      <c r="A23" s="10"/>
      <c r="B23" s="4"/>
      <c r="C23" s="4" t="s">
        <v>27</v>
      </c>
      <c r="D23" s="16">
        <v>360</v>
      </c>
      <c r="E23" s="17">
        <f t="shared" si="8"/>
        <v>9.375E-2</v>
      </c>
      <c r="F23" s="16">
        <v>360</v>
      </c>
      <c r="G23" s="17">
        <f t="shared" si="9"/>
        <v>7.4999999999999997E-2</v>
      </c>
      <c r="H23" s="16">
        <v>360</v>
      </c>
      <c r="I23" s="17">
        <f t="shared" si="5"/>
        <v>6.4285714285714279E-2</v>
      </c>
      <c r="J23" s="16">
        <v>360</v>
      </c>
      <c r="K23" s="17">
        <f t="shared" si="6"/>
        <v>5.6250000000000001E-2</v>
      </c>
      <c r="L23" s="16">
        <v>360</v>
      </c>
      <c r="M23" s="17">
        <f t="shared" si="7"/>
        <v>5.6250000000000001E-2</v>
      </c>
      <c r="N23" s="20" t="s">
        <v>28</v>
      </c>
      <c r="O23" s="4"/>
      <c r="P23" s="11"/>
    </row>
    <row r="24" spans="1:16" ht="15" customHeight="1">
      <c r="A24" s="10"/>
      <c r="B24" s="4"/>
      <c r="C24" s="4" t="s">
        <v>29</v>
      </c>
      <c r="D24" s="16">
        <v>600</v>
      </c>
      <c r="E24" s="17">
        <f t="shared" si="8"/>
        <v>0.15625</v>
      </c>
      <c r="F24" s="16">
        <v>600</v>
      </c>
      <c r="G24" s="17">
        <f t="shared" si="9"/>
        <v>0.125</v>
      </c>
      <c r="H24" s="16">
        <v>600</v>
      </c>
      <c r="I24" s="17">
        <f t="shared" si="5"/>
        <v>0.10714285714285714</v>
      </c>
      <c r="J24" s="16">
        <v>600</v>
      </c>
      <c r="K24" s="17">
        <f t="shared" si="6"/>
        <v>9.375E-2</v>
      </c>
      <c r="L24" s="16">
        <v>600</v>
      </c>
      <c r="M24" s="17">
        <f t="shared" si="7"/>
        <v>9.375E-2</v>
      </c>
      <c r="N24" s="20" t="s">
        <v>30</v>
      </c>
      <c r="O24" s="4"/>
      <c r="P24" s="11"/>
    </row>
    <row r="25" spans="1:16" ht="15" customHeight="1">
      <c r="A25" s="10"/>
      <c r="B25" s="4"/>
      <c r="C25" s="4" t="s">
        <v>31</v>
      </c>
      <c r="D25" s="22">
        <v>200</v>
      </c>
      <c r="E25" s="25">
        <f t="shared" si="8"/>
        <v>5.2083333333333336E-2</v>
      </c>
      <c r="F25" s="22">
        <v>200</v>
      </c>
      <c r="G25" s="25">
        <f t="shared" si="9"/>
        <v>4.1666666666666664E-2</v>
      </c>
      <c r="H25" s="22">
        <v>200</v>
      </c>
      <c r="I25" s="25">
        <f t="shared" si="5"/>
        <v>3.5714285714285712E-2</v>
      </c>
      <c r="J25" s="22">
        <v>200</v>
      </c>
      <c r="K25" s="25">
        <f t="shared" si="6"/>
        <v>3.125E-2</v>
      </c>
      <c r="L25" s="22">
        <v>200</v>
      </c>
      <c r="M25" s="25">
        <f t="shared" si="7"/>
        <v>3.125E-2</v>
      </c>
      <c r="N25" s="4"/>
      <c r="O25" s="4"/>
      <c r="P25" s="11"/>
    </row>
    <row r="26" spans="1:16" ht="15" customHeight="1">
      <c r="A26" s="28"/>
      <c r="B26" s="29" t="s">
        <v>32</v>
      </c>
      <c r="C26" s="29"/>
      <c r="D26" s="30">
        <f>D14-D18</f>
        <v>1036</v>
      </c>
      <c r="E26" s="31">
        <f t="shared" si="8"/>
        <v>0.26979166666666665</v>
      </c>
      <c r="F26" s="30">
        <f>F14-F18</f>
        <v>1828</v>
      </c>
      <c r="G26" s="31">
        <f t="shared" si="9"/>
        <v>0.38083333333333336</v>
      </c>
      <c r="H26" s="30">
        <f>H14-H18</f>
        <v>2508</v>
      </c>
      <c r="I26" s="31">
        <f t="shared" si="5"/>
        <v>0.44785714285714284</v>
      </c>
      <c r="J26" s="30">
        <f>J14-J18</f>
        <v>3188</v>
      </c>
      <c r="K26" s="31">
        <f t="shared" si="6"/>
        <v>0.49812499999999998</v>
      </c>
      <c r="L26" s="30">
        <f>L14-L18</f>
        <v>3188</v>
      </c>
      <c r="M26" s="31">
        <f t="shared" si="7"/>
        <v>0.49812499999999998</v>
      </c>
      <c r="N26" s="4"/>
      <c r="O26" s="4"/>
      <c r="P26" s="11"/>
    </row>
    <row r="27" spans="1:16" ht="15" customHeight="1">
      <c r="A27" s="10"/>
      <c r="B27" s="4" t="s">
        <v>33</v>
      </c>
      <c r="C27" s="4"/>
      <c r="D27" s="32"/>
      <c r="E27" s="33">
        <f t="shared" si="8"/>
        <v>0</v>
      </c>
      <c r="F27" s="32"/>
      <c r="G27" s="33">
        <f t="shared" si="9"/>
        <v>0</v>
      </c>
      <c r="H27" s="32"/>
      <c r="I27" s="33">
        <f t="shared" si="5"/>
        <v>0</v>
      </c>
      <c r="J27" s="32"/>
      <c r="K27" s="33">
        <f t="shared" si="6"/>
        <v>0</v>
      </c>
      <c r="L27" s="32"/>
      <c r="M27" s="33">
        <f t="shared" si="7"/>
        <v>0</v>
      </c>
      <c r="N27" s="4"/>
      <c r="O27" s="4"/>
      <c r="P27" s="11"/>
    </row>
    <row r="28" spans="1:16" ht="15" customHeight="1">
      <c r="A28" s="10"/>
      <c r="B28" s="4"/>
      <c r="C28" s="4" t="s">
        <v>34</v>
      </c>
      <c r="D28" s="16"/>
      <c r="E28" s="17">
        <f t="shared" si="8"/>
        <v>0</v>
      </c>
      <c r="F28" s="16"/>
      <c r="G28" s="17">
        <f t="shared" si="9"/>
        <v>0</v>
      </c>
      <c r="H28" s="16"/>
      <c r="I28" s="17">
        <f t="shared" si="5"/>
        <v>0</v>
      </c>
      <c r="J28" s="16"/>
      <c r="K28" s="17">
        <f t="shared" si="6"/>
        <v>0</v>
      </c>
      <c r="L28" s="16"/>
      <c r="M28" s="17">
        <f t="shared" si="7"/>
        <v>0</v>
      </c>
      <c r="N28" s="4"/>
      <c r="O28" s="4"/>
      <c r="P28" s="11"/>
    </row>
    <row r="29" spans="1:16" ht="15" customHeight="1">
      <c r="A29" s="14"/>
      <c r="B29" s="15" t="s">
        <v>35</v>
      </c>
      <c r="C29" s="15"/>
      <c r="D29" s="16">
        <f>D30</f>
        <v>72.112499999999997</v>
      </c>
      <c r="E29" s="17">
        <f t="shared" si="8"/>
        <v>1.8779296875E-2</v>
      </c>
      <c r="F29" s="16">
        <f>F30</f>
        <v>63.45</v>
      </c>
      <c r="G29" s="17">
        <f t="shared" si="9"/>
        <v>1.3218750000000001E-2</v>
      </c>
      <c r="H29" s="16">
        <f>H30</f>
        <v>51.9</v>
      </c>
      <c r="I29" s="17">
        <f t="shared" si="5"/>
        <v>9.2678571428571419E-3</v>
      </c>
      <c r="J29" s="16">
        <f>J30</f>
        <v>40.35</v>
      </c>
      <c r="K29" s="17">
        <f t="shared" si="6"/>
        <v>6.3046875000000004E-3</v>
      </c>
      <c r="L29" s="16">
        <f>L30</f>
        <v>28.8</v>
      </c>
      <c r="M29" s="17">
        <f t="shared" si="7"/>
        <v>4.5000000000000005E-3</v>
      </c>
      <c r="N29" s="4"/>
      <c r="O29" s="4"/>
      <c r="P29" s="11"/>
    </row>
    <row r="30" spans="1:16" ht="15" customHeight="1">
      <c r="A30" s="10"/>
      <c r="B30" s="4"/>
      <c r="C30" s="4" t="s">
        <v>36</v>
      </c>
      <c r="D30" s="22">
        <f>D50</f>
        <v>72.112499999999997</v>
      </c>
      <c r="E30" s="25">
        <f t="shared" si="8"/>
        <v>1.8779296875E-2</v>
      </c>
      <c r="F30" s="22">
        <f>F50</f>
        <v>63.45</v>
      </c>
      <c r="G30" s="25">
        <f t="shared" si="9"/>
        <v>1.3218750000000001E-2</v>
      </c>
      <c r="H30" s="22">
        <f>H50</f>
        <v>51.9</v>
      </c>
      <c r="I30" s="25">
        <f t="shared" si="5"/>
        <v>9.2678571428571419E-3</v>
      </c>
      <c r="J30" s="22">
        <f>J50</f>
        <v>40.35</v>
      </c>
      <c r="K30" s="25">
        <f t="shared" si="6"/>
        <v>6.3046875000000004E-3</v>
      </c>
      <c r="L30" s="22">
        <f>L50</f>
        <v>28.8</v>
      </c>
      <c r="M30" s="25">
        <f t="shared" si="7"/>
        <v>4.5000000000000005E-3</v>
      </c>
      <c r="N30" s="20" t="s">
        <v>37</v>
      </c>
      <c r="O30" s="4"/>
      <c r="P30" s="11"/>
    </row>
    <row r="31" spans="1:16" ht="15" customHeight="1">
      <c r="A31" s="28"/>
      <c r="B31" s="29" t="s">
        <v>38</v>
      </c>
      <c r="C31" s="29"/>
      <c r="D31" s="30">
        <f>D26+D27-D29</f>
        <v>963.88750000000005</v>
      </c>
      <c r="E31" s="31">
        <f t="shared" si="8"/>
        <v>0.25101236979166669</v>
      </c>
      <c r="F31" s="30">
        <f>F26+F27-F29</f>
        <v>1764.55</v>
      </c>
      <c r="G31" s="31">
        <f t="shared" si="9"/>
        <v>0.3676145833333333</v>
      </c>
      <c r="H31" s="30">
        <f>H26+H27-H29</f>
        <v>2456.1</v>
      </c>
      <c r="I31" s="31">
        <f t="shared" si="5"/>
        <v>0.43858928571428568</v>
      </c>
      <c r="J31" s="30">
        <f>J26+J27-J29</f>
        <v>3147.65</v>
      </c>
      <c r="K31" s="31">
        <f t="shared" si="6"/>
        <v>0.49182031250000002</v>
      </c>
      <c r="L31" s="30">
        <f>L26+L27-L29</f>
        <v>3159.2</v>
      </c>
      <c r="M31" s="31">
        <f t="shared" si="7"/>
        <v>0.49362499999999998</v>
      </c>
      <c r="N31" s="4"/>
      <c r="O31" s="4"/>
      <c r="P31" s="11"/>
    </row>
    <row r="32" spans="1:16" ht="15" customHeight="1">
      <c r="A32" s="10"/>
      <c r="B32" s="4" t="s">
        <v>39</v>
      </c>
      <c r="C32" s="4"/>
      <c r="D32" s="32"/>
      <c r="E32" s="33">
        <f t="shared" si="8"/>
        <v>0</v>
      </c>
      <c r="F32" s="32"/>
      <c r="G32" s="33">
        <f t="shared" si="9"/>
        <v>0</v>
      </c>
      <c r="H32" s="32"/>
      <c r="I32" s="33">
        <f t="shared" si="5"/>
        <v>0</v>
      </c>
      <c r="J32" s="32"/>
      <c r="K32" s="33">
        <f t="shared" si="6"/>
        <v>0</v>
      </c>
      <c r="L32" s="32"/>
      <c r="M32" s="33">
        <f t="shared" si="7"/>
        <v>0</v>
      </c>
      <c r="N32" s="4"/>
      <c r="O32" s="4"/>
      <c r="P32" s="11"/>
    </row>
    <row r="33" spans="1:16" ht="15" customHeight="1">
      <c r="A33" s="14"/>
      <c r="B33" s="15" t="s">
        <v>40</v>
      </c>
      <c r="C33" s="15"/>
      <c r="D33" s="16"/>
      <c r="E33" s="17">
        <f t="shared" si="8"/>
        <v>0</v>
      </c>
      <c r="F33" s="16"/>
      <c r="G33" s="17">
        <f t="shared" si="9"/>
        <v>0</v>
      </c>
      <c r="H33" s="16"/>
      <c r="I33" s="17">
        <f t="shared" si="5"/>
        <v>0</v>
      </c>
      <c r="J33" s="16"/>
      <c r="K33" s="17">
        <f t="shared" si="6"/>
        <v>0</v>
      </c>
      <c r="L33" s="16"/>
      <c r="M33" s="17">
        <f t="shared" si="7"/>
        <v>0</v>
      </c>
      <c r="N33" s="4"/>
      <c r="O33" s="4"/>
      <c r="P33" s="11"/>
    </row>
    <row r="34" spans="1:16" ht="15" customHeight="1">
      <c r="A34" s="14"/>
      <c r="B34" s="15" t="s">
        <v>41</v>
      </c>
      <c r="C34" s="15"/>
      <c r="D34" s="16">
        <f>D31+D32-D33</f>
        <v>963.88750000000005</v>
      </c>
      <c r="E34" s="17">
        <f t="shared" si="8"/>
        <v>0.25101236979166669</v>
      </c>
      <c r="F34" s="16">
        <f>F31+F32-F33</f>
        <v>1764.55</v>
      </c>
      <c r="G34" s="17">
        <f t="shared" si="9"/>
        <v>0.3676145833333333</v>
      </c>
      <c r="H34" s="16">
        <f>H31+H32-H33</f>
        <v>2456.1</v>
      </c>
      <c r="I34" s="17">
        <f t="shared" si="5"/>
        <v>0.43858928571428568</v>
      </c>
      <c r="J34" s="16">
        <f>J31+J32-J33</f>
        <v>3147.65</v>
      </c>
      <c r="K34" s="17">
        <f t="shared" si="6"/>
        <v>0.49182031250000002</v>
      </c>
      <c r="L34" s="16">
        <f>L31+L32-L33</f>
        <v>3159.2</v>
      </c>
      <c r="M34" s="17">
        <f t="shared" si="7"/>
        <v>0.49362499999999998</v>
      </c>
      <c r="N34" s="4"/>
      <c r="O34" s="4"/>
      <c r="P34" s="11"/>
    </row>
    <row r="35" spans="1:16" ht="15" customHeight="1">
      <c r="A35" s="14"/>
      <c r="B35" s="15"/>
      <c r="C35" s="15" t="s">
        <v>42</v>
      </c>
      <c r="D35" s="22"/>
      <c r="E35" s="25">
        <f t="shared" si="8"/>
        <v>0</v>
      </c>
      <c r="F35" s="22"/>
      <c r="G35" s="25">
        <f t="shared" si="9"/>
        <v>0</v>
      </c>
      <c r="H35" s="22"/>
      <c r="I35" s="25">
        <f t="shared" si="5"/>
        <v>0</v>
      </c>
      <c r="J35" s="22"/>
      <c r="K35" s="25">
        <f t="shared" si="6"/>
        <v>0</v>
      </c>
      <c r="L35" s="22"/>
      <c r="M35" s="25">
        <f t="shared" si="7"/>
        <v>0</v>
      </c>
      <c r="N35" s="34" t="s">
        <v>52</v>
      </c>
      <c r="O35" s="4"/>
      <c r="P35" s="11"/>
    </row>
    <row r="36" spans="1:16" ht="15" customHeight="1">
      <c r="A36" s="28"/>
      <c r="B36" s="29" t="s">
        <v>43</v>
      </c>
      <c r="C36" s="29"/>
      <c r="D36" s="30">
        <f>D34-D35</f>
        <v>963.88750000000005</v>
      </c>
      <c r="E36" s="31">
        <f t="shared" si="8"/>
        <v>0.25101236979166669</v>
      </c>
      <c r="F36" s="30">
        <f>F34-F35</f>
        <v>1764.55</v>
      </c>
      <c r="G36" s="31">
        <f t="shared" si="9"/>
        <v>0.3676145833333333</v>
      </c>
      <c r="H36" s="30">
        <f>H34-H35</f>
        <v>2456.1</v>
      </c>
      <c r="I36" s="31">
        <f t="shared" si="5"/>
        <v>0.43858928571428568</v>
      </c>
      <c r="J36" s="30">
        <f>J34-J35</f>
        <v>3147.65</v>
      </c>
      <c r="K36" s="31">
        <f t="shared" si="6"/>
        <v>0.49182031250000002</v>
      </c>
      <c r="L36" s="30">
        <f>L34-L35</f>
        <v>3159.2</v>
      </c>
      <c r="M36" s="31">
        <f t="shared" si="7"/>
        <v>0.49362499999999998</v>
      </c>
      <c r="N36" s="4"/>
      <c r="O36" s="4"/>
      <c r="P36" s="11"/>
    </row>
    <row r="37" spans="1:16" ht="15" customHeight="1">
      <c r="A37" s="10"/>
      <c r="B37" s="4" t="s">
        <v>25</v>
      </c>
      <c r="C37" s="4"/>
      <c r="D37" s="32"/>
      <c r="E37" s="35"/>
      <c r="F37" s="32"/>
      <c r="G37" s="35"/>
      <c r="H37" s="32"/>
      <c r="I37" s="35"/>
      <c r="J37" s="32"/>
      <c r="K37" s="35"/>
      <c r="L37" s="32"/>
      <c r="M37" s="35"/>
      <c r="N37" s="4"/>
      <c r="O37" s="4"/>
      <c r="P37" s="11"/>
    </row>
    <row r="38" spans="1:16" ht="15" customHeight="1">
      <c r="A38" s="14"/>
      <c r="B38" s="15" t="s">
        <v>44</v>
      </c>
      <c r="C38" s="15"/>
      <c r="D38" s="16">
        <f>D36+D37</f>
        <v>963.88750000000005</v>
      </c>
      <c r="E38" s="36"/>
      <c r="F38" s="16">
        <f>F36+F37</f>
        <v>1764.55</v>
      </c>
      <c r="G38" s="37"/>
      <c r="H38" s="16">
        <f>H36+H37</f>
        <v>2456.1</v>
      </c>
      <c r="I38" s="37"/>
      <c r="J38" s="16">
        <f>J36+J37</f>
        <v>3147.65</v>
      </c>
      <c r="K38" s="37"/>
      <c r="L38" s="16">
        <f>L36+L37</f>
        <v>3159.2</v>
      </c>
      <c r="M38" s="37"/>
      <c r="N38" s="4"/>
      <c r="O38" s="4"/>
      <c r="P38" s="11"/>
    </row>
    <row r="39" spans="1:16" ht="15" customHeight="1">
      <c r="A39" s="14"/>
      <c r="B39" s="15" t="s">
        <v>45</v>
      </c>
      <c r="C39" s="15"/>
      <c r="D39" s="22">
        <v>231</v>
      </c>
      <c r="E39" s="38"/>
      <c r="F39" s="16">
        <v>462</v>
      </c>
      <c r="G39" s="37"/>
      <c r="H39" s="16">
        <v>462</v>
      </c>
      <c r="I39" s="37"/>
      <c r="J39" s="16">
        <v>462</v>
      </c>
      <c r="K39" s="37"/>
      <c r="L39" s="16">
        <v>462</v>
      </c>
      <c r="M39" s="37"/>
      <c r="N39" s="20" t="s">
        <v>46</v>
      </c>
      <c r="O39" s="4"/>
      <c r="P39" s="11"/>
    </row>
    <row r="40" spans="1:16" s="43" customFormat="1" ht="15" customHeight="1">
      <c r="A40" s="39"/>
      <c r="B40" s="40"/>
      <c r="C40" s="40"/>
      <c r="D40" s="39"/>
      <c r="E40" s="41"/>
      <c r="F40" s="39"/>
      <c r="G40" s="41"/>
      <c r="H40" s="39"/>
      <c r="I40" s="41"/>
      <c r="J40" s="39"/>
      <c r="K40" s="41"/>
      <c r="L40" s="39"/>
      <c r="M40" s="41"/>
      <c r="N40" s="40" t="s">
        <v>54</v>
      </c>
      <c r="O40" s="40"/>
      <c r="P40" s="42"/>
    </row>
    <row r="41" spans="1:16" s="43" customFormat="1" ht="15" customHeight="1">
      <c r="A41" s="44"/>
      <c r="B41" s="34" t="s">
        <v>47</v>
      </c>
      <c r="C41" s="34"/>
      <c r="D41" s="44">
        <f>D48</f>
        <v>2769</v>
      </c>
      <c r="E41" s="45"/>
      <c r="F41" s="44">
        <f>F48</f>
        <v>2307</v>
      </c>
      <c r="G41" s="45"/>
      <c r="H41" s="44">
        <f>H48</f>
        <v>1845</v>
      </c>
      <c r="I41" s="45"/>
      <c r="J41" s="44">
        <f>J48</f>
        <v>1383</v>
      </c>
      <c r="K41" s="45"/>
      <c r="L41" s="44">
        <f>L48</f>
        <v>921</v>
      </c>
      <c r="M41" s="45"/>
      <c r="N41" s="34"/>
      <c r="O41" s="34"/>
      <c r="P41" s="46"/>
    </row>
    <row r="42" spans="1:16" s="43" customFormat="1" ht="15" customHeight="1">
      <c r="A42" s="47"/>
      <c r="B42" s="48"/>
      <c r="C42" s="48"/>
      <c r="D42" s="47"/>
      <c r="E42" s="49"/>
      <c r="F42" s="47"/>
      <c r="G42" s="49"/>
      <c r="H42" s="47"/>
      <c r="I42" s="49"/>
      <c r="J42" s="47"/>
      <c r="K42" s="49"/>
      <c r="L42" s="47"/>
      <c r="M42" s="49"/>
      <c r="N42" s="48"/>
      <c r="O42" s="48"/>
      <c r="P42" s="50"/>
    </row>
    <row r="46" spans="1:16" ht="15" customHeight="1">
      <c r="D46" s="1" t="s">
        <v>48</v>
      </c>
    </row>
    <row r="47" spans="1:16" ht="15" customHeight="1">
      <c r="C47" s="51" t="s">
        <v>49</v>
      </c>
    </row>
    <row r="48" spans="1:16" ht="15" customHeight="1">
      <c r="C48" s="1">
        <v>3000</v>
      </c>
      <c r="D48" s="1">
        <f>C48-231</f>
        <v>2769</v>
      </c>
      <c r="F48" s="1">
        <f>D48-462</f>
        <v>2307</v>
      </c>
      <c r="H48" s="1">
        <f>F48-462</f>
        <v>1845</v>
      </c>
      <c r="J48" s="1">
        <f>H48-462</f>
        <v>1383</v>
      </c>
      <c r="L48" s="1">
        <f>J48-462</f>
        <v>921</v>
      </c>
    </row>
    <row r="50" spans="3:12" ht="15" customHeight="1">
      <c r="C50" s="51" t="s">
        <v>53</v>
      </c>
      <c r="D50" s="1">
        <f>(C48+D48)/2*2.5/100</f>
        <v>72.112499999999997</v>
      </c>
      <c r="F50" s="1">
        <f>(D48+F48)/2*2.5/100</f>
        <v>63.45</v>
      </c>
      <c r="H50" s="1">
        <f>(F48+H48)/2*2.5/100</f>
        <v>51.9</v>
      </c>
      <c r="J50" s="1">
        <f>(H48+J48)/2*2.5/100</f>
        <v>40.35</v>
      </c>
      <c r="L50" s="1">
        <f>(J48+L48)/2*2.5/100</f>
        <v>28.8</v>
      </c>
    </row>
  </sheetData>
  <mergeCells count="10">
    <mergeCell ref="D6:E6"/>
    <mergeCell ref="F6:G6"/>
    <mergeCell ref="H6:I6"/>
    <mergeCell ref="J6:K6"/>
    <mergeCell ref="L6:M6"/>
    <mergeCell ref="D5:E5"/>
    <mergeCell ref="F5:G5"/>
    <mergeCell ref="H5:I5"/>
    <mergeCell ref="J5:K5"/>
    <mergeCell ref="L5:M5"/>
  </mergeCells>
  <phoneticPr fontId="1"/>
  <pageMargins left="0.59055118110236227" right="0.39370078740157483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長期収支予想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affi8</dc:creator>
  <cp:lastModifiedBy>affi8</cp:lastModifiedBy>
  <cp:lastPrinted>2019-12-18T07:19:21Z</cp:lastPrinted>
  <dcterms:created xsi:type="dcterms:W3CDTF">2019-12-18T07:18:36Z</dcterms:created>
  <dcterms:modified xsi:type="dcterms:W3CDTF">2021-09-16T06:50:24Z</dcterms:modified>
</cp:coreProperties>
</file>